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00"/>
  </bookViews>
  <sheets>
    <sheet name="Лист 1" sheetId="2" r:id="rId1"/>
  </sheets>
  <definedNames>
    <definedName name="_xlnm._FilterDatabase" localSheetId="0" hidden="1">'Лист 1'!$A$5:$G$52</definedName>
    <definedName name="_xlnm.Print_Area" localSheetId="0">'Лист 1'!$A$1:$J$59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2" l="1"/>
  <c r="H14" i="2"/>
  <c r="H15" i="2"/>
  <c r="H32" i="2" l="1"/>
  <c r="H31" i="2" l="1"/>
  <c r="K55" i="2" l="1"/>
  <c r="J55" i="2"/>
  <c r="K53" i="2"/>
  <c r="J53" i="2"/>
  <c r="K52" i="2"/>
  <c r="J52" i="2"/>
  <c r="K51" i="2"/>
  <c r="J51" i="2"/>
  <c r="I51" i="2"/>
  <c r="H51" i="2"/>
  <c r="G51" i="2"/>
  <c r="K50" i="2"/>
  <c r="J50" i="2"/>
  <c r="K49" i="2"/>
  <c r="J49" i="2"/>
  <c r="I49" i="2"/>
  <c r="H49" i="2"/>
  <c r="G49" i="2"/>
  <c r="K48" i="2"/>
  <c r="J48" i="2"/>
  <c r="K47" i="2"/>
  <c r="J47" i="2"/>
  <c r="I47" i="2"/>
  <c r="H47" i="2"/>
  <c r="G47" i="2"/>
  <c r="K46" i="2"/>
  <c r="J46" i="2"/>
  <c r="I46" i="2"/>
  <c r="H46" i="2"/>
  <c r="K45" i="2"/>
  <c r="J45" i="2"/>
  <c r="K44" i="2"/>
  <c r="J44" i="2"/>
  <c r="I44" i="2"/>
  <c r="H44" i="2"/>
  <c r="G44" i="2"/>
  <c r="K43" i="2"/>
  <c r="J43" i="2"/>
  <c r="K42" i="2"/>
  <c r="J42" i="2"/>
  <c r="K41" i="2"/>
  <c r="J41" i="2"/>
  <c r="K40" i="2"/>
  <c r="J40" i="2"/>
  <c r="I39" i="2"/>
  <c r="H39" i="2"/>
  <c r="J39" i="2" s="1"/>
  <c r="G39" i="2"/>
  <c r="K38" i="2"/>
  <c r="J38" i="2"/>
  <c r="K37" i="2"/>
  <c r="J37" i="2"/>
  <c r="K36" i="2"/>
  <c r="J36" i="2"/>
  <c r="I36" i="2"/>
  <c r="H36" i="2"/>
  <c r="G36" i="2"/>
  <c r="K35" i="2"/>
  <c r="J35" i="2"/>
  <c r="K34" i="2"/>
  <c r="J34" i="2"/>
  <c r="K33" i="2"/>
  <c r="J33" i="2"/>
  <c r="K32" i="2"/>
  <c r="J32" i="2"/>
  <c r="K31" i="2"/>
  <c r="J31" i="2"/>
  <c r="I30" i="2"/>
  <c r="H30" i="2"/>
  <c r="K30" i="2" s="1"/>
  <c r="G30" i="2"/>
  <c r="K29" i="2"/>
  <c r="J29" i="2"/>
  <c r="K28" i="2"/>
  <c r="J28" i="2"/>
  <c r="H28" i="2"/>
  <c r="K27" i="2"/>
  <c r="J27" i="2"/>
  <c r="K26" i="2"/>
  <c r="J26" i="2"/>
  <c r="K25" i="2"/>
  <c r="J25" i="2"/>
  <c r="I25" i="2"/>
  <c r="H25" i="2"/>
  <c r="G25" i="2"/>
  <c r="K24" i="2"/>
  <c r="J24" i="2"/>
  <c r="K23" i="2"/>
  <c r="J23" i="2"/>
  <c r="K22" i="2"/>
  <c r="J22" i="2"/>
  <c r="K21" i="2"/>
  <c r="J21" i="2"/>
  <c r="I20" i="2"/>
  <c r="H20" i="2"/>
  <c r="K20" i="2" s="1"/>
  <c r="G20" i="2"/>
  <c r="K19" i="2"/>
  <c r="J19" i="2"/>
  <c r="K18" i="2"/>
  <c r="I18" i="2"/>
  <c r="H18" i="2"/>
  <c r="J18" i="2" s="1"/>
  <c r="G18" i="2"/>
  <c r="K17" i="2"/>
  <c r="J17" i="2"/>
  <c r="K16" i="2"/>
  <c r="J16" i="2"/>
  <c r="I16" i="2"/>
  <c r="H16" i="2"/>
  <c r="G16" i="2"/>
  <c r="K15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I7" i="2"/>
  <c r="H7" i="2"/>
  <c r="G7" i="2"/>
  <c r="I6" i="2"/>
  <c r="G6" i="2"/>
  <c r="K39" i="2" l="1"/>
  <c r="J30" i="2"/>
  <c r="J20" i="2"/>
  <c r="H6" i="2"/>
  <c r="K6" i="2" s="1"/>
  <c r="J7" i="2"/>
  <c r="K7" i="2"/>
  <c r="J6" i="2" l="1"/>
</calcChain>
</file>

<file path=xl/sharedStrings.xml><?xml version="1.0" encoding="utf-8"?>
<sst xmlns="http://schemas.openxmlformats.org/spreadsheetml/2006/main" count="190" uniqueCount="81">
  <si>
    <t>Приложение № 6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"Гиагинский район"                                                                                                                                    от "  21 " декабря 2023 года № 123</t>
  </si>
  <si>
    <t>Распределение бюджетных ассигнований бюджета муниципального образования "Гиагинский район" на 2024 год по разделам и подразделам классификации расходов бюджетов Российской Федерации</t>
  </si>
  <si>
    <t>тысяч рублей</t>
  </si>
  <si>
    <t>Наименование</t>
  </si>
  <si>
    <t>Код прямого получателя</t>
  </si>
  <si>
    <t>Раздел</t>
  </si>
  <si>
    <t>Подраздел</t>
  </si>
  <si>
    <t>Целевая статья расходов</t>
  </si>
  <si>
    <t>Вид расходов</t>
  </si>
  <si>
    <t>Сумма на 2015 год</t>
  </si>
  <si>
    <t>Сумма на 2024 год</t>
  </si>
  <si>
    <t>Фактическое исполнение на 01.10.2023 год</t>
  </si>
  <si>
    <t>Отклонение       (+;-)</t>
  </si>
  <si>
    <t>Процент исполнения к уточненному плану</t>
  </si>
  <si>
    <t>ВСЕГО</t>
  </si>
  <si>
    <t>Общегосударственные расходы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</si>
  <si>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</si>
  <si>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</si>
  <si>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</si>
  <si>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</si>
  <si>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</si>
  <si>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</si>
  <si>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</si>
  <si>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</si>
  <si>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</si>
  <si>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</si>
  <si>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</si>
  <si>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</si>
  <si>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выборов, референдумов</t>
  </si>
  <si>
    <t>07</t>
  </si>
  <si>
    <t>Резервные фонды</t>
  </si>
  <si>
    <t>11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</si>
  <si>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</si>
  <si>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</si>
  <si>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</si>
  <si>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</si>
  <si>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</si>
  <si>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</si>
  <si>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</si>
  <si>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Транспорт</t>
  </si>
  <si>
    <t>08</t>
  </si>
  <si>
    <t xml:space="preserve">Дорожное хозяйство 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</si>
  <si>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</si>
  <si>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</si>
  <si>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</si>
  <si>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</si>
  <si>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</si>
  <si>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</si>
  <si>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</si>
  <si>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</si>
  <si>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</si>
  <si>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</si>
  <si>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</si>
  <si>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</si>
  <si>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</si>
  <si>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</si>
  <si>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</si>
  <si>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</si>
  <si>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</si>
  <si>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</si>
  <si>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10</t>
  </si>
  <si>
    <t>Социальное обеспечение населения</t>
  </si>
  <si>
    <t>Охрана семьи и детства</t>
  </si>
  <si>
    <t xml:space="preserve">Другие вопросы в области социальной политики 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</si>
  <si>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</si>
  <si>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</si>
  <si>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</si>
  <si>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</si>
  <si>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</si>
  <si>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</si>
  <si>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</si>
  <si>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</si>
  <si>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</si>
  <si>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</si>
  <si>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</si>
  <si>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</si>
  <si>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Иные межбюджетные трансферты</t>
  </si>
  <si>
    <t>Прочие межбюджетные трансферты общего характера</t>
  </si>
  <si>
    <t xml:space="preserve">Управляющая делами Совета народных депутатов  муниципального образования "Гиагинский район" </t>
  </si>
  <si>
    <t>М.А.Бондаренко</t>
  </si>
  <si>
    <r>
      <t xml:space="preserve">                                                                                                                                                                                  Приложение № 3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 24 " декабря 2024 г. №   213  </t>
    </r>
    <r>
      <rPr>
        <sz val="10"/>
        <rFont val="Times New Roman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</si>
</sst>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_ "/>
    <numFmt numFmtId="165" formatCode="#\ ##0.0"/>
    <numFmt numFmtId="166" formatCode="0.0"/>
    <numFmt numFmtId="167" formatCode="#\ ##0.0_ "/>
  </numFmts>
  <fonts count="14">
    <font>
      <sz val="10"/>
      <color rgb="FF000000"/>
      <name val="Times New Roman"/>
      <charset val="134"/>
    </font>
    <font>
      <sz val="10"/>
      <name val="Times New Roman"/>
      <charset val="204"/>
    </font>
    <font>
      <sz val="10"/>
      <color rgb="FFFF0000"/>
      <name val="Times New Roman"/>
      <charset val="204"/>
    </font>
    <font>
      <sz val="10"/>
      <color theme="1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sz val="10"/>
      <color rgb="FF000000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2"/>
      <color rgb="FFFF0000"/>
      <name val="Times New Roman"/>
      <charset val="204"/>
    </font>
    <font>
      <b/>
      <sz val="12"/>
      <color theme="1"/>
      <name val="Times New Roman"/>
      <charset val="204"/>
    </font>
    <font>
      <b/>
      <sz val="12"/>
      <name val="Times New Roman"/>
      <charset val="204"/>
    </font>
    <font>
      <b/>
      <sz val="10"/>
      <color rgb="FF000000"/>
      <name val="Times New Roman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82">
    <xf numFmtId="0" fontId="0" fillId="0" borderId="0" xfId="0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166" fontId="10" fillId="0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166" fontId="8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right" vertical="top" wrapText="1"/>
    </xf>
    <xf numFmtId="165" fontId="4" fillId="0" borderId="0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7" fillId="0" borderId="0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165" fontId="10" fillId="0" borderId="0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0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 vertical="top" wrapText="1"/>
    </xf>
    <xf numFmtId="165" fontId="0" fillId="0" borderId="0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right" vertical="top" wrapText="1"/>
    </xf>
    <xf numFmtId="0" fontId="1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167" fontId="2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wrapText="1"/>
    </xf>
    <xf numFmtId="164" fontId="5" fillId="0" borderId="0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view="pageBreakPreview" zoomScaleNormal="100" workbookViewId="0">
      <selection activeCell="P10" sqref="P10"/>
    </sheetView>
  </sheetViews>
  <sheetFormatPr defaultColWidth="9" defaultRowHeight="12.75"/>
  <cols>
    <col min="1" max="1" width="106.6640625" customWidth="1"/>
    <col min="2" max="2" width="0.1640625" hidden="1" customWidth="1"/>
    <col min="3" max="3" width="9.33203125" customWidth="1"/>
    <col min="4" max="4" width="11" customWidth="1"/>
    <col min="5" max="7" width="0.1640625" hidden="1" customWidth="1"/>
    <col min="8" max="8" width="23.1640625" style="1" customWidth="1"/>
    <col min="9" max="9" width="16" hidden="1" customWidth="1"/>
    <col min="10" max="10" width="15.33203125" hidden="1" customWidth="1"/>
    <col min="11" max="11" width="15" style="2" hidden="1" customWidth="1"/>
    <col min="12" max="12" width="17.5" style="2" customWidth="1"/>
    <col min="13" max="13" width="9.33203125" customWidth="1"/>
  </cols>
  <sheetData>
    <row r="1" spans="1:15" ht="66" customHeight="1">
      <c r="C1" s="71" t="s">
        <v>80</v>
      </c>
      <c r="D1" s="72"/>
      <c r="E1" s="72"/>
      <c r="F1" s="72"/>
      <c r="G1" s="72"/>
      <c r="H1" s="72"/>
      <c r="I1" s="72"/>
      <c r="J1" s="73"/>
    </row>
    <row r="2" spans="1:15" ht="70.5" customHeight="1">
      <c r="A2" s="3"/>
      <c r="B2" s="3"/>
      <c r="C2" s="74" t="s">
        <v>0</v>
      </c>
      <c r="D2" s="74"/>
      <c r="E2" s="74"/>
      <c r="F2" s="74"/>
      <c r="G2" s="74"/>
      <c r="H2" s="75"/>
      <c r="I2" s="74"/>
      <c r="J2" s="74"/>
      <c r="K2" s="74"/>
      <c r="L2" s="56"/>
      <c r="M2" s="56"/>
      <c r="N2" s="56"/>
      <c r="O2" s="56"/>
    </row>
    <row r="3" spans="1:15" ht="34.5" customHeight="1">
      <c r="A3" s="76" t="s">
        <v>1</v>
      </c>
      <c r="B3" s="76"/>
      <c r="C3" s="76"/>
      <c r="D3" s="76"/>
      <c r="E3" s="76"/>
      <c r="F3" s="76"/>
      <c r="G3" s="76"/>
      <c r="H3" s="77"/>
      <c r="I3" s="76"/>
      <c r="J3" s="76"/>
      <c r="K3" s="76"/>
      <c r="L3" s="4"/>
      <c r="M3" s="53"/>
    </row>
    <row r="4" spans="1:15" ht="15" customHeight="1">
      <c r="A4" s="78" t="s">
        <v>2</v>
      </c>
      <c r="B4" s="78"/>
      <c r="C4" s="78"/>
      <c r="D4" s="78"/>
      <c r="E4" s="78"/>
      <c r="F4" s="78"/>
      <c r="G4" s="78"/>
      <c r="H4" s="79"/>
      <c r="I4" s="78"/>
      <c r="J4" s="78"/>
      <c r="K4" s="78"/>
      <c r="L4" s="5"/>
      <c r="M4" s="53"/>
    </row>
    <row r="5" spans="1:15" ht="65.25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7" t="s">
        <v>10</v>
      </c>
      <c r="I5" s="6" t="s">
        <v>11</v>
      </c>
      <c r="J5" s="57" t="s">
        <v>12</v>
      </c>
      <c r="K5" s="57" t="s">
        <v>13</v>
      </c>
      <c r="L5" s="58"/>
      <c r="M5" s="53"/>
    </row>
    <row r="6" spans="1:15" ht="19.5" customHeight="1">
      <c r="A6" s="8" t="s">
        <v>14</v>
      </c>
      <c r="B6" s="9"/>
      <c r="C6" s="9"/>
      <c r="D6" s="9"/>
      <c r="E6" s="9"/>
      <c r="F6" s="9"/>
      <c r="G6" s="10">
        <f>G7+G16+G18+G20+G25+G30+G36+G39+G44+G47+G49+G51</f>
        <v>206609.1</v>
      </c>
      <c r="H6" s="11">
        <f>H7+H18+H20+H25+H30+H36+H39+H44+H47+H49+H51</f>
        <v>1097861.99651</v>
      </c>
      <c r="I6" s="10">
        <f>I7+I16+I18+I20+I25+I30+I36+I39+I44+I47+I49+I51+L48</f>
        <v>681861.46825999999</v>
      </c>
      <c r="J6" s="10">
        <f>I6-H6</f>
        <v>-416000.52824999997</v>
      </c>
      <c r="K6" s="11">
        <f>I6/H6*100</f>
        <v>62.108122006916489</v>
      </c>
      <c r="L6" s="59"/>
      <c r="M6" s="53"/>
    </row>
    <row r="7" spans="1:15" ht="19.5" customHeight="1">
      <c r="A7" s="8" t="s">
        <v>15</v>
      </c>
      <c r="B7" s="12"/>
      <c r="C7" s="13" t="s">
        <v>16</v>
      </c>
      <c r="D7" s="12"/>
      <c r="E7" s="12"/>
      <c r="F7" s="12"/>
      <c r="G7" s="14">
        <f>G8+G9+G10+G12+G13+G14+G15</f>
        <v>47179.9</v>
      </c>
      <c r="H7" s="15">
        <f>H8+H9+H10+H12+H13+H14+H15+H11</f>
        <v>80437.226029999991</v>
      </c>
      <c r="I7" s="14">
        <f>I8+I9+I10+I12+I13+I14+I15+I11</f>
        <v>48639.850630000001</v>
      </c>
      <c r="J7" s="10">
        <f t="shared" ref="J7:J53" si="0">I7-H7</f>
        <v>-31797.37539999999</v>
      </c>
      <c r="K7" s="11">
        <f t="shared" ref="K7:K53" si="1">I7/H7*100</f>
        <v>60.469328730778471</v>
      </c>
      <c r="L7" s="60"/>
      <c r="M7" s="53"/>
    </row>
    <row r="8" spans="1:15" ht="35.25" customHeight="1">
      <c r="A8" s="16" t="s">
        <v>17</v>
      </c>
      <c r="B8" s="17">
        <v>908</v>
      </c>
      <c r="C8" s="17" t="s">
        <v>16</v>
      </c>
      <c r="D8" s="17" t="s">
        <v>18</v>
      </c>
      <c r="E8" s="17" t="s">
        <v>19</v>
      </c>
      <c r="F8" s="18" t="s">
        <v>19</v>
      </c>
      <c r="G8" s="19">
        <v>1047.9000000000001</v>
      </c>
      <c r="H8" s="20">
        <v>2980.70433</v>
      </c>
      <c r="I8" s="37">
        <v>1707.9307100000001</v>
      </c>
      <c r="J8" s="10">
        <f t="shared" si="0"/>
        <v>-1272.7736199999999</v>
      </c>
      <c r="K8" s="11">
        <f t="shared" si="1"/>
        <v>57.299568186288397</v>
      </c>
      <c r="L8" s="61"/>
      <c r="M8" s="53"/>
    </row>
    <row r="9" spans="1:15" ht="33" customHeight="1">
      <c r="A9" s="16" t="s">
        <v>20</v>
      </c>
      <c r="B9" s="17">
        <v>901</v>
      </c>
      <c r="C9" s="17" t="s">
        <v>16</v>
      </c>
      <c r="D9" s="17" t="s">
        <v>21</v>
      </c>
      <c r="E9" s="17" t="s">
        <v>19</v>
      </c>
      <c r="F9" s="18" t="s">
        <v>19</v>
      </c>
      <c r="G9" s="19">
        <v>1590.3</v>
      </c>
      <c r="H9" s="20">
        <v>4779.5709699999998</v>
      </c>
      <c r="I9" s="37">
        <v>2981.2687799999999</v>
      </c>
      <c r="J9" s="10">
        <f t="shared" si="0"/>
        <v>-1798.3021899999999</v>
      </c>
      <c r="K9" s="11">
        <f t="shared" si="1"/>
        <v>62.375238252817489</v>
      </c>
      <c r="L9" s="61"/>
      <c r="M9" s="53"/>
    </row>
    <row r="10" spans="1:15" ht="49.5" customHeight="1">
      <c r="A10" s="16" t="s">
        <v>22</v>
      </c>
      <c r="B10" s="17">
        <v>908</v>
      </c>
      <c r="C10" s="17" t="s">
        <v>16</v>
      </c>
      <c r="D10" s="17" t="s">
        <v>23</v>
      </c>
      <c r="E10" s="17" t="s">
        <v>19</v>
      </c>
      <c r="F10" s="18" t="s">
        <v>19</v>
      </c>
      <c r="G10" s="19">
        <v>24239.3</v>
      </c>
      <c r="H10" s="20">
        <v>43475.712780000002</v>
      </c>
      <c r="I10" s="37">
        <v>23859.006389999999</v>
      </c>
      <c r="J10" s="10">
        <f t="shared" si="0"/>
        <v>-19616.706389999999</v>
      </c>
      <c r="K10" s="11">
        <f t="shared" si="1"/>
        <v>54.878930934919097</v>
      </c>
      <c r="L10" s="61"/>
      <c r="M10" s="53"/>
    </row>
    <row r="11" spans="1:15" ht="26.25" hidden="1" customHeight="1">
      <c r="A11" s="21" t="s">
        <v>24</v>
      </c>
      <c r="B11" s="17"/>
      <c r="C11" s="22" t="s">
        <v>16</v>
      </c>
      <c r="D11" s="22" t="s">
        <v>25</v>
      </c>
      <c r="E11" s="17"/>
      <c r="F11" s="18"/>
      <c r="G11" s="19"/>
      <c r="H11" s="20"/>
      <c r="I11" s="37"/>
      <c r="J11" s="10">
        <f t="shared" si="0"/>
        <v>0</v>
      </c>
      <c r="K11" s="11" t="e">
        <f t="shared" si="1"/>
        <v>#DIV/0!</v>
      </c>
      <c r="L11" s="61"/>
      <c r="M11" s="53"/>
    </row>
    <row r="12" spans="1:15" ht="36" customHeight="1">
      <c r="A12" s="16" t="s">
        <v>26</v>
      </c>
      <c r="B12" s="17">
        <v>903</v>
      </c>
      <c r="C12" s="17" t="s">
        <v>16</v>
      </c>
      <c r="D12" s="17" t="s">
        <v>27</v>
      </c>
      <c r="E12" s="17" t="s">
        <v>19</v>
      </c>
      <c r="F12" s="18" t="s">
        <v>19</v>
      </c>
      <c r="G12" s="19">
        <v>6112.3</v>
      </c>
      <c r="H12" s="23">
        <v>11758.856089999999</v>
      </c>
      <c r="I12" s="62">
        <v>8171.4722000000002</v>
      </c>
      <c r="J12" s="10">
        <f t="shared" si="0"/>
        <v>-3587.3838899999992</v>
      </c>
      <c r="K12" s="11">
        <f t="shared" si="1"/>
        <v>69.49206740398165</v>
      </c>
      <c r="L12" s="63"/>
      <c r="M12" s="53"/>
    </row>
    <row r="13" spans="1:15" ht="18.75" hidden="1" customHeight="1">
      <c r="A13" s="24" t="s">
        <v>28</v>
      </c>
      <c r="B13" s="25">
        <v>908</v>
      </c>
      <c r="C13" s="26" t="s">
        <v>16</v>
      </c>
      <c r="D13" s="26" t="s">
        <v>29</v>
      </c>
      <c r="E13" s="27"/>
      <c r="F13" s="28"/>
      <c r="G13" s="29">
        <v>50</v>
      </c>
      <c r="H13" s="23">
        <v>0</v>
      </c>
      <c r="I13" s="62">
        <v>0</v>
      </c>
      <c r="J13" s="10">
        <f t="shared" si="0"/>
        <v>0</v>
      </c>
      <c r="K13" s="11" t="e">
        <f t="shared" si="1"/>
        <v>#DIV/0!</v>
      </c>
      <c r="L13" s="63"/>
      <c r="M13" s="53"/>
    </row>
    <row r="14" spans="1:15" ht="18.75" customHeight="1">
      <c r="A14" s="16" t="s">
        <v>30</v>
      </c>
      <c r="B14" s="17">
        <v>903</v>
      </c>
      <c r="C14" s="17" t="s">
        <v>16</v>
      </c>
      <c r="D14" s="17" t="s">
        <v>31</v>
      </c>
      <c r="E14" s="17" t="s">
        <v>19</v>
      </c>
      <c r="F14" s="18" t="s">
        <v>19</v>
      </c>
      <c r="G14" s="19">
        <v>300</v>
      </c>
      <c r="H14" s="23">
        <f>4200-1200</f>
        <v>3000</v>
      </c>
      <c r="I14" s="62">
        <v>0</v>
      </c>
      <c r="J14" s="10">
        <f t="shared" si="0"/>
        <v>-3000</v>
      </c>
      <c r="K14" s="11">
        <f t="shared" si="1"/>
        <v>0</v>
      </c>
      <c r="L14" s="63"/>
      <c r="M14" s="53"/>
    </row>
    <row r="15" spans="1:15" ht="18.75" customHeight="1">
      <c r="A15" s="16" t="s">
        <v>32</v>
      </c>
      <c r="B15" s="17">
        <v>902</v>
      </c>
      <c r="C15" s="22" t="s">
        <v>16</v>
      </c>
      <c r="D15" s="17">
        <v>13</v>
      </c>
      <c r="E15" s="17" t="s">
        <v>19</v>
      </c>
      <c r="F15" s="18" t="s">
        <v>19</v>
      </c>
      <c r="G15" s="19">
        <v>13840.1</v>
      </c>
      <c r="H15" s="23">
        <f>14603.28186-12.5-148.4</f>
        <v>14442.38186</v>
      </c>
      <c r="I15" s="62">
        <v>11920.172549999999</v>
      </c>
      <c r="J15" s="10">
        <f t="shared" si="0"/>
        <v>-2522.2093100000002</v>
      </c>
      <c r="K15" s="11">
        <f t="shared" si="1"/>
        <v>82.536057179144549</v>
      </c>
      <c r="L15" s="63"/>
      <c r="M15" s="53"/>
    </row>
    <row r="16" spans="1:15" ht="12" hidden="1" customHeight="1">
      <c r="A16" s="30" t="s">
        <v>33</v>
      </c>
      <c r="B16" s="13">
        <v>908</v>
      </c>
      <c r="C16" s="31" t="s">
        <v>18</v>
      </c>
      <c r="D16" s="31"/>
      <c r="E16" s="13"/>
      <c r="F16" s="32"/>
      <c r="G16" s="10">
        <f>G17</f>
        <v>0</v>
      </c>
      <c r="H16" s="33">
        <f>H17</f>
        <v>0</v>
      </c>
      <c r="I16" s="64">
        <f>I17</f>
        <v>0</v>
      </c>
      <c r="J16" s="10">
        <f t="shared" si="0"/>
        <v>0</v>
      </c>
      <c r="K16" s="11" t="e">
        <f t="shared" si="1"/>
        <v>#DIV/0!</v>
      </c>
      <c r="L16" s="65"/>
      <c r="M16" s="53"/>
    </row>
    <row r="17" spans="1:13" ht="6.75" hidden="1" customHeight="1">
      <c r="A17" s="16" t="s">
        <v>34</v>
      </c>
      <c r="B17" s="17">
        <v>908</v>
      </c>
      <c r="C17" s="22" t="s">
        <v>18</v>
      </c>
      <c r="D17" s="22" t="s">
        <v>21</v>
      </c>
      <c r="E17" s="17"/>
      <c r="F17" s="18"/>
      <c r="G17" s="19">
        <v>0</v>
      </c>
      <c r="H17" s="23">
        <v>0</v>
      </c>
      <c r="I17" s="62">
        <v>0</v>
      </c>
      <c r="J17" s="10">
        <f t="shared" si="0"/>
        <v>0</v>
      </c>
      <c r="K17" s="11" t="e">
        <f t="shared" si="1"/>
        <v>#DIV/0!</v>
      </c>
      <c r="L17" s="63"/>
      <c r="M17" s="53"/>
    </row>
    <row r="18" spans="1:13" ht="21" customHeight="1">
      <c r="A18" s="30" t="s">
        <v>35</v>
      </c>
      <c r="B18" s="13">
        <v>907</v>
      </c>
      <c r="C18" s="13" t="s">
        <v>21</v>
      </c>
      <c r="D18" s="13" t="s">
        <v>19</v>
      </c>
      <c r="E18" s="13" t="s">
        <v>19</v>
      </c>
      <c r="F18" s="32" t="s">
        <v>19</v>
      </c>
      <c r="G18" s="10">
        <f>G19</f>
        <v>1584.4</v>
      </c>
      <c r="H18" s="33">
        <f>H19</f>
        <v>6358.6480000000001</v>
      </c>
      <c r="I18" s="64">
        <f>I19</f>
        <v>4468.5152200000002</v>
      </c>
      <c r="J18" s="10">
        <f t="shared" si="0"/>
        <v>-1890.1327799999999</v>
      </c>
      <c r="K18" s="11">
        <f t="shared" si="1"/>
        <v>70.274612150255848</v>
      </c>
      <c r="L18" s="65"/>
      <c r="M18" s="53"/>
    </row>
    <row r="19" spans="1:13" ht="36.75" customHeight="1">
      <c r="A19" s="16" t="s">
        <v>36</v>
      </c>
      <c r="B19" s="17">
        <v>907</v>
      </c>
      <c r="C19" s="17" t="s">
        <v>21</v>
      </c>
      <c r="D19" s="17">
        <v>10</v>
      </c>
      <c r="E19" s="17" t="s">
        <v>19</v>
      </c>
      <c r="F19" s="18" t="s">
        <v>19</v>
      </c>
      <c r="G19" s="19">
        <v>1584.4</v>
      </c>
      <c r="H19" s="23">
        <v>6358.6480000000001</v>
      </c>
      <c r="I19" s="62">
        <v>4468.5152200000002</v>
      </c>
      <c r="J19" s="10">
        <f t="shared" si="0"/>
        <v>-1890.1327799999999</v>
      </c>
      <c r="K19" s="11">
        <f t="shared" si="1"/>
        <v>70.274612150255848</v>
      </c>
      <c r="L19" s="63"/>
      <c r="M19" s="53"/>
    </row>
    <row r="20" spans="1:13" ht="21" customHeight="1">
      <c r="A20" s="30" t="s">
        <v>37</v>
      </c>
      <c r="B20" s="13"/>
      <c r="C20" s="31" t="s">
        <v>23</v>
      </c>
      <c r="D20" s="31"/>
      <c r="E20" s="13"/>
      <c r="F20" s="32"/>
      <c r="G20" s="10">
        <f>G21+G22+G23+G24</f>
        <v>4018.6</v>
      </c>
      <c r="H20" s="33">
        <f>H21+H22+H23+H24</f>
        <v>6401.9445099999994</v>
      </c>
      <c r="I20" s="64">
        <f>I21+I22+I23+I24</f>
        <v>39709.510580000002</v>
      </c>
      <c r="J20" s="10">
        <f t="shared" si="0"/>
        <v>33307.566070000001</v>
      </c>
      <c r="K20" s="11">
        <f t="shared" si="1"/>
        <v>620.27264556843227</v>
      </c>
      <c r="L20" s="65"/>
      <c r="M20" s="53"/>
    </row>
    <row r="21" spans="1:13" ht="19.5" customHeight="1">
      <c r="A21" s="16" t="s">
        <v>38</v>
      </c>
      <c r="B21" s="17">
        <v>908</v>
      </c>
      <c r="C21" s="22" t="s">
        <v>23</v>
      </c>
      <c r="D21" s="22" t="s">
        <v>25</v>
      </c>
      <c r="E21" s="17"/>
      <c r="F21" s="18"/>
      <c r="G21" s="19">
        <v>162.5</v>
      </c>
      <c r="H21" s="23">
        <v>1920.1092599999999</v>
      </c>
      <c r="I21" s="62">
        <v>1075.4080200000001</v>
      </c>
      <c r="J21" s="10">
        <f t="shared" si="0"/>
        <v>-844.70123999999987</v>
      </c>
      <c r="K21" s="11">
        <f t="shared" si="1"/>
        <v>56.007647189827111</v>
      </c>
      <c r="L21" s="63"/>
      <c r="M21" s="53"/>
    </row>
    <row r="22" spans="1:13" ht="19.5" customHeight="1">
      <c r="A22" s="16" t="s">
        <v>39</v>
      </c>
      <c r="B22" s="17"/>
      <c r="C22" s="22" t="s">
        <v>23</v>
      </c>
      <c r="D22" s="22" t="s">
        <v>40</v>
      </c>
      <c r="E22" s="17"/>
      <c r="F22" s="18"/>
      <c r="G22" s="19">
        <v>2874.5</v>
      </c>
      <c r="H22" s="23">
        <v>838.6</v>
      </c>
      <c r="I22" s="62">
        <v>1768.8122599999999</v>
      </c>
      <c r="J22" s="10">
        <f t="shared" si="0"/>
        <v>930.21226000000001</v>
      </c>
      <c r="K22" s="11">
        <f t="shared" si="1"/>
        <v>210.92442880992101</v>
      </c>
      <c r="L22" s="63"/>
      <c r="M22" s="53"/>
    </row>
    <row r="23" spans="1:13" ht="19.5" customHeight="1">
      <c r="A23" s="16" t="s">
        <v>41</v>
      </c>
      <c r="B23" s="17"/>
      <c r="C23" s="22" t="s">
        <v>23</v>
      </c>
      <c r="D23" s="22" t="s">
        <v>42</v>
      </c>
      <c r="E23" s="17"/>
      <c r="F23" s="18"/>
      <c r="G23" s="19">
        <v>148.4</v>
      </c>
      <c r="H23" s="34">
        <v>3249.8352500000001</v>
      </c>
      <c r="I23" s="62">
        <v>30943.54</v>
      </c>
      <c r="J23" s="10">
        <f t="shared" si="0"/>
        <v>27693.704750000001</v>
      </c>
      <c r="K23" s="11">
        <f t="shared" si="1"/>
        <v>952.15719012217596</v>
      </c>
      <c r="L23" s="63"/>
      <c r="M23" s="53"/>
    </row>
    <row r="24" spans="1:13" ht="19.5" customHeight="1">
      <c r="A24" s="16" t="s">
        <v>43</v>
      </c>
      <c r="B24" s="17">
        <v>908</v>
      </c>
      <c r="C24" s="22" t="s">
        <v>23</v>
      </c>
      <c r="D24" s="22" t="s">
        <v>44</v>
      </c>
      <c r="E24" s="17"/>
      <c r="F24" s="18"/>
      <c r="G24" s="19">
        <v>833.2</v>
      </c>
      <c r="H24" s="23">
        <v>393.4</v>
      </c>
      <c r="I24" s="62">
        <v>5921.7502999999997</v>
      </c>
      <c r="J24" s="10">
        <f t="shared" si="0"/>
        <v>5528.3503000000001</v>
      </c>
      <c r="K24" s="11">
        <f t="shared" si="1"/>
        <v>1505.2746059989834</v>
      </c>
      <c r="L24" s="63"/>
      <c r="M24" s="53"/>
    </row>
    <row r="25" spans="1:13" ht="20.25" customHeight="1">
      <c r="A25" s="30" t="s">
        <v>45</v>
      </c>
      <c r="B25" s="13">
        <v>908</v>
      </c>
      <c r="C25" s="31" t="s">
        <v>25</v>
      </c>
      <c r="D25" s="31"/>
      <c r="E25" s="13"/>
      <c r="F25" s="32"/>
      <c r="G25" s="10">
        <f t="shared" ref="G25" si="2">G27</f>
        <v>0</v>
      </c>
      <c r="H25" s="33">
        <f>H27+H26+H28+H29</f>
        <v>42976.966119999997</v>
      </c>
      <c r="I25" s="64">
        <f>I27+I26+I28+I29</f>
        <v>12265.867039999999</v>
      </c>
      <c r="J25" s="10">
        <f t="shared" si="0"/>
        <v>-30711.09908</v>
      </c>
      <c r="K25" s="11">
        <f t="shared" si="1"/>
        <v>28.5405605545802</v>
      </c>
      <c r="L25" s="65"/>
      <c r="M25" s="53"/>
    </row>
    <row r="26" spans="1:13" ht="0.75" hidden="1" customHeight="1">
      <c r="A26" s="16" t="s">
        <v>46</v>
      </c>
      <c r="B26" s="13"/>
      <c r="C26" s="22" t="s">
        <v>25</v>
      </c>
      <c r="D26" s="22" t="s">
        <v>16</v>
      </c>
      <c r="E26" s="13"/>
      <c r="F26" s="32"/>
      <c r="G26" s="10"/>
      <c r="H26" s="20">
        <v>0</v>
      </c>
      <c r="I26" s="37">
        <v>0</v>
      </c>
      <c r="J26" s="10">
        <f t="shared" si="0"/>
        <v>0</v>
      </c>
      <c r="K26" s="11" t="e">
        <f t="shared" si="1"/>
        <v>#DIV/0!</v>
      </c>
      <c r="L26" s="61"/>
      <c r="M26" s="53"/>
    </row>
    <row r="27" spans="1:13" ht="21.75" customHeight="1">
      <c r="A27" s="21" t="s">
        <v>46</v>
      </c>
      <c r="B27" s="17">
        <v>908</v>
      </c>
      <c r="C27" s="22" t="s">
        <v>25</v>
      </c>
      <c r="D27" s="22" t="s">
        <v>16</v>
      </c>
      <c r="E27" s="17"/>
      <c r="F27" s="18"/>
      <c r="G27" s="19">
        <v>0</v>
      </c>
      <c r="H27" s="23">
        <v>1312.5299600000001</v>
      </c>
      <c r="I27" s="62">
        <v>7566.4629999999997</v>
      </c>
      <c r="J27" s="10">
        <f t="shared" si="0"/>
        <v>6253.9330399999999</v>
      </c>
      <c r="K27" s="11">
        <f t="shared" si="1"/>
        <v>576.47925994771197</v>
      </c>
      <c r="L27" s="63"/>
      <c r="M27" s="53"/>
    </row>
    <row r="28" spans="1:13" ht="21.75" customHeight="1">
      <c r="A28" s="21" t="s">
        <v>47</v>
      </c>
      <c r="B28" s="17"/>
      <c r="C28" s="22" t="s">
        <v>25</v>
      </c>
      <c r="D28" s="22" t="s">
        <v>18</v>
      </c>
      <c r="E28" s="17"/>
      <c r="F28" s="18"/>
      <c r="G28" s="19"/>
      <c r="H28" s="35">
        <f>39659.62316+304.113</f>
        <v>39963.73616</v>
      </c>
      <c r="I28" s="66">
        <v>0</v>
      </c>
      <c r="J28" s="10">
        <f t="shared" si="0"/>
        <v>-39963.73616</v>
      </c>
      <c r="K28" s="11">
        <f t="shared" si="1"/>
        <v>0</v>
      </c>
      <c r="L28" s="67"/>
      <c r="M28" s="53"/>
    </row>
    <row r="29" spans="1:13" ht="20.25" customHeight="1">
      <c r="A29" s="24" t="s">
        <v>48</v>
      </c>
      <c r="B29" s="17"/>
      <c r="C29" s="22" t="s">
        <v>25</v>
      </c>
      <c r="D29" s="22" t="s">
        <v>21</v>
      </c>
      <c r="E29" s="17"/>
      <c r="F29" s="18"/>
      <c r="G29" s="19"/>
      <c r="H29" s="23">
        <v>1700.7</v>
      </c>
      <c r="I29" s="62">
        <v>4699.4040400000004</v>
      </c>
      <c r="J29" s="10">
        <f t="shared" si="0"/>
        <v>2998.7040400000001</v>
      </c>
      <c r="K29" s="11">
        <f t="shared" si="1"/>
        <v>276.32175221967401</v>
      </c>
      <c r="L29" s="63"/>
      <c r="M29" s="53"/>
    </row>
    <row r="30" spans="1:13" ht="15.75" customHeight="1">
      <c r="A30" s="30" t="s">
        <v>49</v>
      </c>
      <c r="B30" s="13"/>
      <c r="C30" s="31" t="s">
        <v>29</v>
      </c>
      <c r="D30" s="31"/>
      <c r="E30" s="13"/>
      <c r="F30" s="32"/>
      <c r="G30" s="36">
        <f>G31+G32+G34+G35</f>
        <v>109516.4</v>
      </c>
      <c r="H30" s="33">
        <f>H31+H32+H34+H35+H33</f>
        <v>707049.89428000001</v>
      </c>
      <c r="I30" s="64">
        <f>I31+I32+I34+I35+I33</f>
        <v>435064.3701</v>
      </c>
      <c r="J30" s="10">
        <f t="shared" si="0"/>
        <v>-271985.52418000001</v>
      </c>
      <c r="K30" s="11">
        <f t="shared" si="1"/>
        <v>61.532343561557688</v>
      </c>
      <c r="L30" s="65"/>
      <c r="M30" s="53"/>
    </row>
    <row r="31" spans="1:13" ht="20.25" customHeight="1">
      <c r="A31" s="16" t="s">
        <v>50</v>
      </c>
      <c r="B31" s="17">
        <v>905</v>
      </c>
      <c r="C31" s="17" t="s">
        <v>29</v>
      </c>
      <c r="D31" s="17" t="s">
        <v>16</v>
      </c>
      <c r="E31" s="17" t="s">
        <v>19</v>
      </c>
      <c r="F31" s="18" t="s">
        <v>19</v>
      </c>
      <c r="G31" s="19">
        <v>27749.5</v>
      </c>
      <c r="H31" s="35">
        <f>223769.433+1495.5</f>
        <v>225264.93299999999</v>
      </c>
      <c r="I31" s="66">
        <v>137565.70355999999</v>
      </c>
      <c r="J31" s="10">
        <f t="shared" si="0"/>
        <v>-87699.229439999996</v>
      </c>
      <c r="K31" s="11">
        <f t="shared" si="1"/>
        <v>61.068405866793306</v>
      </c>
      <c r="L31" s="67"/>
      <c r="M31" s="53"/>
    </row>
    <row r="32" spans="1:13" ht="20.25" customHeight="1">
      <c r="A32" s="16" t="s">
        <v>51</v>
      </c>
      <c r="B32" s="17">
        <v>902</v>
      </c>
      <c r="C32" s="17" t="s">
        <v>29</v>
      </c>
      <c r="D32" s="17" t="s">
        <v>18</v>
      </c>
      <c r="E32" s="17" t="s">
        <v>19</v>
      </c>
      <c r="F32" s="18" t="s">
        <v>19</v>
      </c>
      <c r="G32" s="19">
        <v>71573.100000000006</v>
      </c>
      <c r="H32" s="23">
        <f>423456.24828-1495.5-2200</f>
        <v>419760.74828</v>
      </c>
      <c r="I32" s="62">
        <v>256783.20933000001</v>
      </c>
      <c r="J32" s="10">
        <f t="shared" si="0"/>
        <v>-162977.53894999999</v>
      </c>
      <c r="K32" s="11">
        <f t="shared" si="1"/>
        <v>61.173706779918746</v>
      </c>
      <c r="L32" s="63"/>
      <c r="M32" s="53"/>
    </row>
    <row r="33" spans="1:13" ht="20.25" customHeight="1">
      <c r="A33" s="16" t="s">
        <v>52</v>
      </c>
      <c r="B33" s="17"/>
      <c r="C33" s="17" t="s">
        <v>29</v>
      </c>
      <c r="D33" s="22" t="s">
        <v>21</v>
      </c>
      <c r="E33" s="17"/>
      <c r="F33" s="18"/>
      <c r="G33" s="19"/>
      <c r="H33" s="35">
        <v>33247.241999999998</v>
      </c>
      <c r="I33" s="66">
        <v>23272.784540000001</v>
      </c>
      <c r="J33" s="10">
        <f t="shared" si="0"/>
        <v>-9974.4574599999978</v>
      </c>
      <c r="K33" s="11">
        <f t="shared" si="1"/>
        <v>69.999143207126778</v>
      </c>
      <c r="L33" s="67"/>
      <c r="M33" s="53"/>
    </row>
    <row r="34" spans="1:13" ht="17.25" customHeight="1">
      <c r="A34" s="16" t="s">
        <v>53</v>
      </c>
      <c r="B34" s="17">
        <v>908</v>
      </c>
      <c r="C34" s="22" t="s">
        <v>29</v>
      </c>
      <c r="D34" s="22" t="s">
        <v>29</v>
      </c>
      <c r="E34" s="17"/>
      <c r="F34" s="18"/>
      <c r="G34" s="19">
        <v>101</v>
      </c>
      <c r="H34" s="23">
        <v>70</v>
      </c>
      <c r="I34" s="62">
        <v>70</v>
      </c>
      <c r="J34" s="10">
        <f t="shared" si="0"/>
        <v>0</v>
      </c>
      <c r="K34" s="11">
        <f t="shared" si="1"/>
        <v>100</v>
      </c>
      <c r="L34" s="63"/>
      <c r="M34" s="53"/>
    </row>
    <row r="35" spans="1:13" ht="20.25" customHeight="1">
      <c r="A35" s="16" t="s">
        <v>54</v>
      </c>
      <c r="B35" s="17">
        <v>905</v>
      </c>
      <c r="C35" s="17" t="s">
        <v>29</v>
      </c>
      <c r="D35" s="17" t="s">
        <v>42</v>
      </c>
      <c r="E35" s="17" t="s">
        <v>19</v>
      </c>
      <c r="F35" s="18" t="s">
        <v>19</v>
      </c>
      <c r="G35" s="37">
        <v>10092.799999999999</v>
      </c>
      <c r="H35" s="23">
        <v>28706.971000000001</v>
      </c>
      <c r="I35" s="62">
        <v>17372.67267</v>
      </c>
      <c r="J35" s="10">
        <f t="shared" si="0"/>
        <v>-11334.298330000001</v>
      </c>
      <c r="K35" s="11">
        <f t="shared" si="1"/>
        <v>60.517261364844103</v>
      </c>
      <c r="L35" s="63"/>
      <c r="M35" s="53"/>
    </row>
    <row r="36" spans="1:13" ht="18" customHeight="1">
      <c r="A36" s="30" t="s">
        <v>55</v>
      </c>
      <c r="B36" s="13">
        <v>902</v>
      </c>
      <c r="C36" s="13" t="s">
        <v>40</v>
      </c>
      <c r="D36" s="13" t="s">
        <v>19</v>
      </c>
      <c r="E36" s="13" t="s">
        <v>19</v>
      </c>
      <c r="F36" s="32" t="s">
        <v>19</v>
      </c>
      <c r="G36" s="10">
        <f>G37+G38</f>
        <v>35858.400000000001</v>
      </c>
      <c r="H36" s="33">
        <f>H37+H38</f>
        <v>141630.90638</v>
      </c>
      <c r="I36" s="64">
        <f>I37+I38</f>
        <v>82225.950129999997</v>
      </c>
      <c r="J36" s="10">
        <f t="shared" si="0"/>
        <v>-59404.956250000003</v>
      </c>
      <c r="K36" s="11">
        <f t="shared" si="1"/>
        <v>58.056502095231451</v>
      </c>
      <c r="L36" s="65"/>
      <c r="M36" s="53"/>
    </row>
    <row r="37" spans="1:13" ht="18" customHeight="1">
      <c r="A37" s="16" t="s">
        <v>56</v>
      </c>
      <c r="B37" s="17">
        <v>902</v>
      </c>
      <c r="C37" s="17" t="s">
        <v>40</v>
      </c>
      <c r="D37" s="17" t="s">
        <v>16</v>
      </c>
      <c r="E37" s="17" t="s">
        <v>19</v>
      </c>
      <c r="F37" s="18" t="s">
        <v>19</v>
      </c>
      <c r="G37" s="19">
        <v>23361.4</v>
      </c>
      <c r="H37" s="35">
        <v>95300.464730000007</v>
      </c>
      <c r="I37" s="66">
        <v>62323.230889999999</v>
      </c>
      <c r="J37" s="10">
        <f t="shared" si="0"/>
        <v>-32977.233840000008</v>
      </c>
      <c r="K37" s="11">
        <f t="shared" si="1"/>
        <v>65.396565553558133</v>
      </c>
      <c r="L37" s="67"/>
      <c r="M37" s="53"/>
    </row>
    <row r="38" spans="1:13" ht="18" customHeight="1">
      <c r="A38" s="16" t="s">
        <v>57</v>
      </c>
      <c r="B38" s="17">
        <v>902</v>
      </c>
      <c r="C38" s="17" t="s">
        <v>40</v>
      </c>
      <c r="D38" s="17" t="s">
        <v>23</v>
      </c>
      <c r="E38" s="17" t="s">
        <v>19</v>
      </c>
      <c r="F38" s="18" t="s">
        <v>19</v>
      </c>
      <c r="G38" s="19">
        <v>12497</v>
      </c>
      <c r="H38" s="23">
        <v>46330.441650000001</v>
      </c>
      <c r="I38" s="62">
        <v>19902.719239999999</v>
      </c>
      <c r="J38" s="10">
        <f t="shared" si="0"/>
        <v>-26427.722410000002</v>
      </c>
      <c r="K38" s="11">
        <f t="shared" si="1"/>
        <v>42.958190190272013</v>
      </c>
      <c r="L38" s="63"/>
      <c r="M38" s="53"/>
    </row>
    <row r="39" spans="1:13" ht="18.75" customHeight="1">
      <c r="A39" s="30" t="s">
        <v>58</v>
      </c>
      <c r="B39" s="13"/>
      <c r="C39" s="13">
        <v>10</v>
      </c>
      <c r="D39" s="13"/>
      <c r="E39" s="13"/>
      <c r="F39" s="32"/>
      <c r="G39" s="10">
        <f>G40+G41+G42+G43</f>
        <v>5412.6</v>
      </c>
      <c r="H39" s="33">
        <f>H40+H41+H42+H43</f>
        <v>82079.911029999988</v>
      </c>
      <c r="I39" s="64">
        <f>I40+I41+I42+I43</f>
        <v>43393.075559999997</v>
      </c>
      <c r="J39" s="10">
        <f t="shared" si="0"/>
        <v>-38686.835469999991</v>
      </c>
      <c r="K39" s="11">
        <f t="shared" si="1"/>
        <v>52.866864760781652</v>
      </c>
      <c r="L39" s="65"/>
      <c r="M39" s="53"/>
    </row>
    <row r="40" spans="1:13" ht="18.75" customHeight="1">
      <c r="A40" s="16" t="s">
        <v>59</v>
      </c>
      <c r="B40" s="17">
        <v>908</v>
      </c>
      <c r="C40" s="22" t="s">
        <v>60</v>
      </c>
      <c r="D40" s="22" t="s">
        <v>16</v>
      </c>
      <c r="E40" s="17"/>
      <c r="F40" s="18"/>
      <c r="G40" s="19">
        <v>4298.8</v>
      </c>
      <c r="H40" s="23">
        <v>9442.5470000000005</v>
      </c>
      <c r="I40" s="62">
        <v>6194.1259</v>
      </c>
      <c r="J40" s="10">
        <f t="shared" si="0"/>
        <v>-3248.4211</v>
      </c>
      <c r="K40" s="11">
        <f t="shared" si="1"/>
        <v>65.598041502997006</v>
      </c>
      <c r="L40" s="63"/>
      <c r="M40" s="53"/>
    </row>
    <row r="41" spans="1:13" ht="18.75" customHeight="1">
      <c r="A41" s="16" t="s">
        <v>61</v>
      </c>
      <c r="B41" s="17">
        <v>908</v>
      </c>
      <c r="C41" s="22" t="s">
        <v>60</v>
      </c>
      <c r="D41" s="22" t="s">
        <v>21</v>
      </c>
      <c r="E41" s="17"/>
      <c r="F41" s="18"/>
      <c r="G41" s="19">
        <v>1113.8</v>
      </c>
      <c r="H41" s="23">
        <f>18961.74584+1200</f>
        <v>20161.74584</v>
      </c>
      <c r="I41" s="62">
        <v>5205.1745600000004</v>
      </c>
      <c r="J41" s="10">
        <f t="shared" si="0"/>
        <v>-14956.57128</v>
      </c>
      <c r="K41" s="11">
        <f t="shared" si="1"/>
        <v>25.817082515112194</v>
      </c>
      <c r="L41" s="63"/>
      <c r="M41" s="53"/>
    </row>
    <row r="42" spans="1:13" ht="18.75" customHeight="1">
      <c r="A42" s="16" t="s">
        <v>62</v>
      </c>
      <c r="B42" s="17">
        <v>905</v>
      </c>
      <c r="C42" s="17" t="s">
        <v>60</v>
      </c>
      <c r="D42" s="17" t="s">
        <v>23</v>
      </c>
      <c r="E42" s="17" t="s">
        <v>19</v>
      </c>
      <c r="F42" s="18" t="s">
        <v>19</v>
      </c>
      <c r="G42" s="19">
        <v>0</v>
      </c>
      <c r="H42" s="23">
        <v>51683.594259999998</v>
      </c>
      <c r="I42" s="62">
        <v>31549.76802</v>
      </c>
      <c r="J42" s="10">
        <f t="shared" si="0"/>
        <v>-20133.826239999999</v>
      </c>
      <c r="K42" s="11">
        <f t="shared" si="1"/>
        <v>61.044067216543461</v>
      </c>
      <c r="L42" s="63"/>
      <c r="M42" s="53"/>
    </row>
    <row r="43" spans="1:13" ht="18.75" customHeight="1">
      <c r="A43" s="16" t="s">
        <v>63</v>
      </c>
      <c r="B43" s="17">
        <v>908</v>
      </c>
      <c r="C43" s="22" t="s">
        <v>60</v>
      </c>
      <c r="D43" s="22" t="s">
        <v>27</v>
      </c>
      <c r="E43" s="17"/>
      <c r="F43" s="18"/>
      <c r="G43" s="37">
        <v>0</v>
      </c>
      <c r="H43" s="23">
        <v>792.02392999999995</v>
      </c>
      <c r="I43" s="62">
        <v>444.00707999999997</v>
      </c>
      <c r="J43" s="10">
        <f t="shared" si="0"/>
        <v>-348.01684999999998</v>
      </c>
      <c r="K43" s="11">
        <f t="shared" si="1"/>
        <v>56.059806172775616</v>
      </c>
      <c r="L43" s="63"/>
      <c r="M43" s="53"/>
    </row>
    <row r="44" spans="1:13" ht="18" customHeight="1">
      <c r="A44" s="30" t="s">
        <v>64</v>
      </c>
      <c r="B44" s="13">
        <v>908</v>
      </c>
      <c r="C44" s="31" t="s">
        <v>31</v>
      </c>
      <c r="D44" s="31"/>
      <c r="E44" s="13"/>
      <c r="F44" s="32"/>
      <c r="G44" s="10">
        <f>G45</f>
        <v>268.5</v>
      </c>
      <c r="H44" s="33">
        <f>H45+H46</f>
        <v>9302.8601600000002</v>
      </c>
      <c r="I44" s="64">
        <f>I45+I46</f>
        <v>580.89400000000001</v>
      </c>
      <c r="J44" s="10">
        <f t="shared" si="0"/>
        <v>-8721.9661599999999</v>
      </c>
      <c r="K44" s="11">
        <f t="shared" si="1"/>
        <v>6.2442516603409848</v>
      </c>
      <c r="L44" s="65"/>
      <c r="M44" s="53"/>
    </row>
    <row r="45" spans="1:13" ht="18" customHeight="1">
      <c r="A45" s="16" t="s">
        <v>65</v>
      </c>
      <c r="B45" s="17">
        <v>908</v>
      </c>
      <c r="C45" s="22" t="s">
        <v>31</v>
      </c>
      <c r="D45" s="22" t="s">
        <v>16</v>
      </c>
      <c r="E45" s="17"/>
      <c r="F45" s="18"/>
      <c r="G45" s="37">
        <v>268.5</v>
      </c>
      <c r="H45" s="23">
        <v>440.24700000000001</v>
      </c>
      <c r="I45" s="62">
        <v>580.89400000000001</v>
      </c>
      <c r="J45" s="10">
        <f t="shared" si="0"/>
        <v>140.64699999999999</v>
      </c>
      <c r="K45" s="11">
        <f t="shared" si="1"/>
        <v>131.94729322403106</v>
      </c>
      <c r="L45" s="63"/>
      <c r="M45" s="53"/>
    </row>
    <row r="46" spans="1:13" ht="15.75">
      <c r="A46" s="16" t="s">
        <v>66</v>
      </c>
      <c r="B46" s="17"/>
      <c r="C46" s="22" t="s">
        <v>31</v>
      </c>
      <c r="D46" s="22" t="s">
        <v>18</v>
      </c>
      <c r="E46" s="17"/>
      <c r="F46" s="18"/>
      <c r="G46" s="37"/>
      <c r="H46" s="23">
        <f>8332.61316+530</f>
        <v>8862.6131600000008</v>
      </c>
      <c r="I46" s="62">
        <f>121.9-121.9</f>
        <v>0</v>
      </c>
      <c r="J46" s="10">
        <f t="shared" si="0"/>
        <v>-8862.6131600000008</v>
      </c>
      <c r="K46" s="11">
        <f t="shared" si="1"/>
        <v>0</v>
      </c>
      <c r="L46" s="63"/>
      <c r="M46" s="53"/>
    </row>
    <row r="47" spans="1:13" ht="18" customHeight="1">
      <c r="A47" s="30" t="s">
        <v>67</v>
      </c>
      <c r="B47" s="13">
        <v>908</v>
      </c>
      <c r="C47" s="31" t="s">
        <v>44</v>
      </c>
      <c r="D47" s="31"/>
      <c r="E47" s="13"/>
      <c r="F47" s="32"/>
      <c r="G47" s="10">
        <f>G48</f>
        <v>1741.5</v>
      </c>
      <c r="H47" s="33">
        <f>H48</f>
        <v>6300</v>
      </c>
      <c r="I47" s="64">
        <f>I48</f>
        <v>3017.9</v>
      </c>
      <c r="J47" s="10">
        <f t="shared" si="0"/>
        <v>-3282.1</v>
      </c>
      <c r="K47" s="11">
        <f t="shared" si="1"/>
        <v>47.903174603174598</v>
      </c>
      <c r="L47" s="65"/>
      <c r="M47" s="53"/>
    </row>
    <row r="48" spans="1:13" ht="18" customHeight="1">
      <c r="A48" s="16" t="s">
        <v>68</v>
      </c>
      <c r="B48" s="17">
        <v>908</v>
      </c>
      <c r="C48" s="22" t="s">
        <v>44</v>
      </c>
      <c r="D48" s="22" t="s">
        <v>18</v>
      </c>
      <c r="E48" s="17"/>
      <c r="F48" s="18"/>
      <c r="G48" s="37">
        <v>1741.5</v>
      </c>
      <c r="H48" s="23">
        <v>6300</v>
      </c>
      <c r="I48" s="62">
        <v>3017.9</v>
      </c>
      <c r="J48" s="10">
        <f t="shared" si="0"/>
        <v>-3282.1</v>
      </c>
      <c r="K48" s="11">
        <f t="shared" si="1"/>
        <v>47.903174603174598</v>
      </c>
      <c r="L48" s="63"/>
      <c r="M48" s="53"/>
    </row>
    <row r="49" spans="1:13" ht="18" hidden="1" customHeight="1">
      <c r="A49" s="30" t="s">
        <v>69</v>
      </c>
      <c r="B49" s="13">
        <v>903</v>
      </c>
      <c r="C49" s="13" t="s">
        <v>70</v>
      </c>
      <c r="D49" s="13" t="s">
        <v>19</v>
      </c>
      <c r="E49" s="13" t="s">
        <v>19</v>
      </c>
      <c r="F49" s="32" t="s">
        <v>19</v>
      </c>
      <c r="G49" s="10">
        <f t="shared" ref="G49:I49" si="3">G50</f>
        <v>338.2</v>
      </c>
      <c r="H49" s="33">
        <f t="shared" si="3"/>
        <v>0</v>
      </c>
      <c r="I49" s="64">
        <f t="shared" si="3"/>
        <v>0</v>
      </c>
      <c r="J49" s="10">
        <f t="shared" si="0"/>
        <v>0</v>
      </c>
      <c r="K49" s="11" t="e">
        <f t="shared" si="1"/>
        <v>#DIV/0!</v>
      </c>
      <c r="L49" s="65"/>
      <c r="M49" s="53"/>
    </row>
    <row r="50" spans="1:13" ht="18" hidden="1" customHeight="1">
      <c r="A50" s="16" t="s">
        <v>71</v>
      </c>
      <c r="B50" s="17">
        <v>903</v>
      </c>
      <c r="C50" s="17" t="s">
        <v>70</v>
      </c>
      <c r="D50" s="17" t="s">
        <v>16</v>
      </c>
      <c r="E50" s="17" t="s">
        <v>19</v>
      </c>
      <c r="F50" s="18" t="s">
        <v>19</v>
      </c>
      <c r="G50" s="19">
        <v>338.2</v>
      </c>
      <c r="H50" s="23">
        <v>0</v>
      </c>
      <c r="I50" s="62">
        <v>0</v>
      </c>
      <c r="J50" s="10">
        <f t="shared" si="0"/>
        <v>0</v>
      </c>
      <c r="K50" s="11" t="e">
        <f t="shared" si="1"/>
        <v>#DIV/0!</v>
      </c>
      <c r="L50" s="63"/>
      <c r="M50" s="53"/>
    </row>
    <row r="51" spans="1:13" ht="18" customHeight="1">
      <c r="A51" s="38" t="s">
        <v>72</v>
      </c>
      <c r="B51" s="39">
        <v>903</v>
      </c>
      <c r="C51" s="39" t="s">
        <v>73</v>
      </c>
      <c r="D51" s="39" t="s">
        <v>19</v>
      </c>
      <c r="E51" s="39" t="s">
        <v>19</v>
      </c>
      <c r="F51" s="40" t="s">
        <v>19</v>
      </c>
      <c r="G51" s="36">
        <f>G52</f>
        <v>690.6</v>
      </c>
      <c r="H51" s="33">
        <f>H52+H54+H53+H55</f>
        <v>15323.64</v>
      </c>
      <c r="I51" s="64">
        <f>I52+I54+I53+I55</f>
        <v>12495.535</v>
      </c>
      <c r="J51" s="10">
        <f t="shared" si="0"/>
        <v>-2828.1049999999996</v>
      </c>
      <c r="K51" s="11">
        <f t="shared" si="1"/>
        <v>81.544169662038527</v>
      </c>
      <c r="L51" s="65"/>
      <c r="M51" s="53"/>
    </row>
    <row r="52" spans="1:13" ht="33.75" customHeight="1">
      <c r="A52" s="24" t="s">
        <v>74</v>
      </c>
      <c r="B52" s="25">
        <v>903</v>
      </c>
      <c r="C52" s="25" t="s">
        <v>73</v>
      </c>
      <c r="D52" s="25" t="s">
        <v>16</v>
      </c>
      <c r="E52" s="25" t="s">
        <v>19</v>
      </c>
      <c r="F52" s="41" t="s">
        <v>19</v>
      </c>
      <c r="G52" s="29">
        <v>690.6</v>
      </c>
      <c r="H52" s="23">
        <v>6951.4</v>
      </c>
      <c r="I52" s="62">
        <v>5230.0349999999999</v>
      </c>
      <c r="J52" s="19">
        <f t="shared" si="0"/>
        <v>-1721.365</v>
      </c>
      <c r="K52" s="68">
        <f t="shared" si="1"/>
        <v>75.237146474091602</v>
      </c>
      <c r="L52" s="63"/>
      <c r="M52" s="53"/>
    </row>
    <row r="53" spans="1:13" ht="18.75" customHeight="1">
      <c r="A53" s="24" t="s">
        <v>75</v>
      </c>
      <c r="B53" s="25"/>
      <c r="C53" s="25">
        <v>14</v>
      </c>
      <c r="D53" s="26" t="s">
        <v>18</v>
      </c>
      <c r="E53" s="25"/>
      <c r="F53" s="41"/>
      <c r="G53" s="29"/>
      <c r="H53" s="42">
        <v>2020</v>
      </c>
      <c r="I53" s="29">
        <v>1265.5</v>
      </c>
      <c r="J53" s="29">
        <f t="shared" si="0"/>
        <v>-754.5</v>
      </c>
      <c r="K53" s="62">
        <f t="shared" si="1"/>
        <v>62.648514851485103</v>
      </c>
      <c r="L53" s="63"/>
      <c r="M53" s="53"/>
    </row>
    <row r="54" spans="1:13" ht="17.25" customHeight="1">
      <c r="A54" s="43" t="s">
        <v>76</v>
      </c>
      <c r="B54" s="44"/>
      <c r="C54" s="22">
        <v>14</v>
      </c>
      <c r="D54" s="22" t="s">
        <v>21</v>
      </c>
      <c r="E54" s="45"/>
      <c r="F54" s="45"/>
      <c r="G54" s="45"/>
      <c r="H54" s="46">
        <v>6352.24</v>
      </c>
      <c r="I54" s="45"/>
      <c r="J54" s="45"/>
      <c r="K54" s="62"/>
      <c r="L54" s="63"/>
      <c r="M54" s="53"/>
    </row>
    <row r="55" spans="1:13" ht="19.5" hidden="1" customHeight="1">
      <c r="A55" s="43" t="s">
        <v>77</v>
      </c>
      <c r="B55" s="47"/>
      <c r="C55" s="22" t="s">
        <v>73</v>
      </c>
      <c r="D55" s="22" t="s">
        <v>21</v>
      </c>
      <c r="E55" s="48"/>
      <c r="F55" s="48"/>
      <c r="G55" s="48"/>
      <c r="H55" s="49"/>
      <c r="I55" s="46">
        <v>6000</v>
      </c>
      <c r="J55" s="46">
        <f>I55-H55</f>
        <v>6000</v>
      </c>
      <c r="K55" s="62" t="e">
        <f>I55/H55*100</f>
        <v>#DIV/0!</v>
      </c>
      <c r="L55" s="63"/>
      <c r="M55" s="53"/>
    </row>
    <row r="56" spans="1:13" ht="18" customHeight="1">
      <c r="A56" s="50"/>
      <c r="B56" s="47"/>
      <c r="C56" s="51"/>
      <c r="D56" s="51"/>
      <c r="E56" s="48"/>
      <c r="F56" s="48"/>
      <c r="G56" s="48"/>
      <c r="H56" s="52"/>
      <c r="I56" s="48"/>
      <c r="J56" s="48"/>
      <c r="K56" s="63"/>
      <c r="L56" s="63"/>
      <c r="M56" s="53"/>
    </row>
    <row r="57" spans="1:13" ht="16.5" customHeight="1">
      <c r="A57" s="50"/>
      <c r="B57" s="47"/>
      <c r="C57" s="51"/>
      <c r="D57" s="51"/>
      <c r="E57" s="48"/>
      <c r="F57" s="48"/>
      <c r="G57" s="48"/>
      <c r="H57" s="52"/>
      <c r="I57" s="48"/>
      <c r="J57" s="48"/>
      <c r="K57" s="63"/>
      <c r="L57" s="63"/>
      <c r="M57" s="53"/>
    </row>
    <row r="58" spans="1:13">
      <c r="A58" s="53"/>
      <c r="B58" s="53"/>
      <c r="C58" s="53"/>
      <c r="D58" s="53"/>
      <c r="E58" s="53"/>
      <c r="F58" s="53"/>
      <c r="G58" s="53"/>
      <c r="H58" s="54"/>
      <c r="I58" s="53"/>
      <c r="J58" s="53"/>
      <c r="K58" s="69"/>
      <c r="L58" s="69"/>
      <c r="M58" s="53"/>
    </row>
    <row r="59" spans="1:13" ht="31.5">
      <c r="A59" s="55" t="s">
        <v>78</v>
      </c>
      <c r="B59" s="80" t="s">
        <v>79</v>
      </c>
      <c r="C59" s="80"/>
      <c r="D59" s="80"/>
      <c r="E59" s="80"/>
      <c r="F59" s="80"/>
      <c r="G59" s="80"/>
      <c r="H59" s="81"/>
      <c r="I59" s="80"/>
      <c r="J59" s="80"/>
      <c r="K59" s="80"/>
      <c r="L59" s="70"/>
      <c r="M59" s="48"/>
    </row>
    <row r="60" spans="1:13" ht="35.25" customHeight="1"/>
  </sheetData>
  <mergeCells count="5">
    <mergeCell ref="C1:J1"/>
    <mergeCell ref="C2:K2"/>
    <mergeCell ref="A3:K3"/>
    <mergeCell ref="A4:K4"/>
    <mergeCell ref="B59:K59"/>
  </mergeCells>
  <pageMargins left="0.82677165354330695" right="0.59055118110236204" top="0.39370078740157499" bottom="0.59055118110236204" header="0.31496062992126" footer="0.55118110236220497"/>
  <pageSetup paperSize="9" scale="62" orientation="portrait" useFirstPageNumber="1" r:id="rId1"/>
  <headerFooter>
    <oddHeader>&amp;CСтраница &amp;P</oddHeader>
  </headerFooter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Support764</cp:lastModifiedBy>
  <cp:lastPrinted>2024-06-25T08:07:00Z</cp:lastPrinted>
  <dcterms:created xsi:type="dcterms:W3CDTF">2006-09-16T00:00:00Z</dcterms:created>
  <dcterms:modified xsi:type="dcterms:W3CDTF">2024-12-25T09:01:46Z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6BD85C8B33AA46C0836028AB6DB6E101_12</vt:lpwstr>
  </property>
  <property fmtid="{D5CDD505-2E9C-101B-9397-08002B2CF9AE}" pid="3" name="KSOProductBuildVer">
    <vt:lpwstr>1049-12.2.0.19307</vt:lpwstr>
  </property>
</Properties>
</file>